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0\09.20\1-PCF 2020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A7" i="1"/>
  <c r="A6" i="1"/>
  <c r="A5" i="1"/>
  <c r="H4" i="1"/>
  <c r="A4" i="1"/>
  <c r="A3" i="1"/>
  <c r="A2" i="1"/>
</calcChain>
</file>

<file path=xl/sharedStrings.xml><?xml version="1.0" encoding="utf-8"?>
<sst xmlns="http://schemas.openxmlformats.org/spreadsheetml/2006/main" count="145" uniqueCount="109">
  <si>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</si>
  <si>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</si>
  <si>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</si>
  <si>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</si>
  <si>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</si>
  <si>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</si>
  <si>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</si>
  <si>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</si>
  <si>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</si>
  <si>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</si>
  <si>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</si>
  <si>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</si>
  <si>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https://imip-sistemas.org.br/sistemas/_scriptcase_producao_v9/file/doc/portal_transparencia/contratos_fornecedores/2843/23734644000109a1.pdf</t>
  </si>
  <si>
    <t>04.166.795/0001-63</t>
  </si>
  <si>
    <t>Anestesia e Serviços Médicos LTDA</t>
  </si>
  <si>
    <t>https://imip-sistemas.org.br/sistemas/_scriptcase_producao_v9/file/doc/portal_transparencia/contratos_fornecedores/2798/04166795000163a5.pdf</t>
  </si>
  <si>
    <t>10.225.064/0001-44</t>
  </si>
  <si>
    <t>Angioclínica SS LTDA</t>
  </si>
  <si>
    <t>https://imip-sistemas.org.br/sistemas/_scriptcase_producao_v9/file/doc/portal_transparencia/contratos_fornecedores/2594/10225064000144p.pdf</t>
  </si>
  <si>
    <t>24.272.956/0001-00</t>
  </si>
  <si>
    <t>Anna Kelly Monterio Palha do Nascimento</t>
  </si>
  <si>
    <t>https://imip-sistemas.org.br/sistemas/_scriptcase_producao_v9/file/doc/portal_transparencia/contratos_fornecedores/2663/24272956000100a2.pdf</t>
  </si>
  <si>
    <t>08.731.241/0001-12</t>
  </si>
  <si>
    <t>Brandão e Fonseca Assistência Médica LTDA</t>
  </si>
  <si>
    <t>https://imip-sistemas.org.br/sistemas/_scriptcase_producao_v9/file/doc/portal_transparencia/contratos_fornecedores/2603/08731241000112a1.pdf</t>
  </si>
  <si>
    <t>11.863.530/0001-80</t>
  </si>
  <si>
    <t>Brascon Gestão Ambiental LTDA</t>
  </si>
  <si>
    <t>https://imip-sistemas.org.br/sistemas/_scriptcase_producao_v9/file/doc/portal_transparencia/contratos_fornecedores/1685/11863530000180a.1.pdf</t>
  </si>
  <si>
    <t>09.569.536/0001/05</t>
  </si>
  <si>
    <t>CARDIOVASF - Instituto do Coração do Vale do São Francisco LTDA</t>
  </si>
  <si>
    <t>https://imip-sistemas.org.br/sistemas/_scriptcase_producao_v9/file/doc/portal_transparencia/contratos_fornecedores/2767/09569536000105a2.pdf</t>
  </si>
  <si>
    <t>03.390.967/0001-15</t>
  </si>
  <si>
    <t>CARTELLO Desenvolvimento e Suporte EIRELI</t>
  </si>
  <si>
    <t>https://imip-sistemas.org.br/sistemas/_scriptcase_producao_v9/file/doc/portal_transparencia/contratos_fornecedores/2819/03390967000115a5.pdf</t>
  </si>
  <si>
    <t>12.657.631/0001-67</t>
  </si>
  <si>
    <t>CDI - Centro de Diagnóstico Clínico e Por Imagem LTDA</t>
  </si>
  <si>
    <t>https://imip-sistemas.org.br/sistemas/_scriptcase_producao_v9/file/doc/portal_transparencia/contratos_fornecedores/2881/12657631000167a2.pdf</t>
  </si>
  <si>
    <t>01.913.062/0001-57</t>
  </si>
  <si>
    <t>CENEL - Centro de Neurologia e Eletroencefalografia LTDA</t>
  </si>
  <si>
    <t>https://imip-sistemas.org.br/sistemas/_scriptcase_producao_v9/file/doc/portal_transparencia/contratos_fornecedores/3001/01913062000157a2.pdf</t>
  </si>
  <si>
    <t>03.757.098/0001-14</t>
  </si>
  <si>
    <t>CIPEVASF - Cirurgiões Pediátricos do Vale São Francisco S/S LTDA</t>
  </si>
  <si>
    <t>https://imip-sistemas.org.br/sistemas/_scriptcase_producao_v9/file/doc/portal_transparencia/contratos_fornecedores/337/03757098000114p.pdf.pdf</t>
  </si>
  <si>
    <t>24.304.495/0001-00</t>
  </si>
  <si>
    <t>Clínica do Rim LTDA</t>
  </si>
  <si>
    <t>https://imip-sistemas.org.br/sistemas/_scriptcase_producao_v9/file/doc/portal_transparencia/contratos_fornecedores/2508/24304495000100a1.pdf</t>
  </si>
  <si>
    <t>03.149.182/0001-55</t>
  </si>
  <si>
    <t>Clinutri LTDA</t>
  </si>
  <si>
    <t>https://imip-sistemas.org.br/sistemas/_scriptcase_producao_v9/file/doc/portal_transparencia/contratos_fornecedores/2822/03149182000155a1.pdf</t>
  </si>
  <si>
    <t>09.014.387/0001-00</t>
  </si>
  <si>
    <t>Completa Serviços de Ar Condicionado e Locação LTDA</t>
  </si>
  <si>
    <t>https://imip-sistemas.org.br/sistemas/_scriptcase_producao_v9/file/doc/portal_transparencia/contratos_fornecedores/2602/09014387000100a1.pdf</t>
  </si>
  <si>
    <t>07.934.336/0001-70</t>
  </si>
  <si>
    <t>Dil Serviços Médicos LTDA</t>
  </si>
  <si>
    <t>https://imip-sistemas.org.br/sistemas/_scriptcase_producao_v9/file/doc/portal_transparencia/contratos_fornecedores/1448/07934336000170a1.pdf</t>
  </si>
  <si>
    <t>11.182.660/0001-57</t>
  </si>
  <si>
    <t>Emerson Wallas Rodrigues da Silva</t>
  </si>
  <si>
    <t>https://imip-sistemas.org.br/sistemas/_scriptcase_producao_v9/file/doc/portal_transparencia/contratos_fornecedores/351/11182660000157a3.pdf.pdf</t>
  </si>
  <si>
    <t>02.994.656/0001-00</t>
  </si>
  <si>
    <t>Ética e Saúde LTDA</t>
  </si>
  <si>
    <t>https://imip-sistemas.org.br/sistemas/_scriptcase_producao_v9/file/doc/portal_transparencia/contratos_fornecedores/333/02994656000100p.pdf.pdf</t>
  </si>
  <si>
    <t>11.735.586/0001-59</t>
  </si>
  <si>
    <t>FADE/UFPE - Fundação de Apoio ao Desenvolvimento da Universidade Federal de Pernambuco</t>
  </si>
  <si>
    <t>https://fpmf-sistemas.org.br/sistemas/imip/v8/portal_transparencia/menu_ext_fpmf/</t>
  </si>
  <si>
    <t>27.814.653/0001-60</t>
  </si>
  <si>
    <t>Lumi Consultoria e Serviços LTDA</t>
  </si>
  <si>
    <t>https://imip-sistemas.org.br/sistemas/_scriptcase_producao_v9/file/doc/portal_transparencia/contratos_fornecedores/2825/27814653000160a1.pdf</t>
  </si>
  <si>
    <t>12.626.414/0001-00</t>
  </si>
  <si>
    <t>Manteq H.I. LDTA</t>
  </si>
  <si>
    <t>https://imip-sistemas.org.br/sistemas/_scriptcase_producao_v9/file/doc/portal_transparencia/contratos_fornecedores/2595/12626414000100a1.pdf</t>
  </si>
  <si>
    <t>03.811.242/0001-53</t>
  </si>
  <si>
    <t>MEDICAT - Medicina de Trabalho LTDA</t>
  </si>
  <si>
    <t>https://imip-sistemas.org.br/sistemas/_scriptcase_producao_v9/file/doc/portal_transparencia/contratos_fornecedores/2623/03811242000153a4.pdf</t>
  </si>
  <si>
    <t xml:space="preserve">12.342.816/0001-82 </t>
  </si>
  <si>
    <t>Mednet Serviços Médicos LTDA</t>
  </si>
  <si>
    <t>92.306.257/0007-80</t>
  </si>
  <si>
    <t>MV Informática Nordeste LTDA</t>
  </si>
  <si>
    <t>https://imip-sistemas.org.br/sistemas/_scriptcase_producao_v9/file/doc/portal_transparencia/contratos_fornecedores/1563/92306257000275a1.pdf</t>
  </si>
  <si>
    <t>02.512.303/0001-19</t>
  </si>
  <si>
    <t>Norões Azevedo Sociedade de Advogados</t>
  </si>
  <si>
    <t>58.921.792/0001-17</t>
  </si>
  <si>
    <t>Planisa Planejamento e Organizção de Instituições de Sáude LTDA</t>
  </si>
  <si>
    <t>https://imip-sistemas.org.br/sistemas/_scriptcase_producao_v9/file/doc/portal_transparencia/contratos_fornecedores/2813/58921792000117a3.pdf</t>
  </si>
  <si>
    <t>03.789.272/0008-87</t>
  </si>
  <si>
    <t>SENAI - Serviço Nacional de Aprendizagem Industrial</t>
  </si>
  <si>
    <t>https://imip-sistemas.org.br/sistemas/_scriptcase_producao_v9/file/doc/portal_transparencia/contratos_fornecedores/2698/03789272000887a3.pdf</t>
  </si>
  <si>
    <t>07.146.768/0001-17</t>
  </si>
  <si>
    <t>Serv Imagem Nordeste Assistência Técnica LTDA</t>
  </si>
  <si>
    <t>https://imip-sistemas.org.br/sistemas/_scriptcase_producao_v9/file/doc/portal_transparencia/contratos_fornecedores/2484/071467680001a4.pdf</t>
  </si>
  <si>
    <t>16.783.034/0001-30</t>
  </si>
  <si>
    <t>SÍNTESE - Licenciamento de Programa paa Compras Online LTDA</t>
  </si>
  <si>
    <t>https://imip-sistemas.org.br/sistemas/_scriptcase_producao_v9/file/doc/portal_transparencia/contratos_fornecedores/367/04732857000157a2.pdf.pdf</t>
  </si>
  <si>
    <t>03.480.539/0001-83</t>
  </si>
  <si>
    <t>SL Engenharia Hospitalar LTDA</t>
  </si>
  <si>
    <t>https://imip-sistemas.org.br/sistemas/_scriptcase_producao_v9/file/doc/portal_transparencia/contratos_fornecedores/3003/03480539000183a4.pdf</t>
  </si>
  <si>
    <t>05.419.785/0001-55</t>
  </si>
  <si>
    <t>Solunni Serviços Especializados EIRELI</t>
  </si>
  <si>
    <t>https://imip-sistemas.org.br/sistemas/_scriptcase_producao_v9/file/doc/portal_transparencia/contratos_fornecedores/2210/05419785000155a.14.pdf</t>
  </si>
  <si>
    <t>35.521.046/0001-30</t>
  </si>
  <si>
    <t>TGI Consultoria em Gestão Empresarial LTDA</t>
  </si>
  <si>
    <t>https://imip-sistemas.org.br/sistemas/_scriptcase_producao_v9/file/doc/portal_transparencia/contratos_fornecedores/2609/35521046000130a4.pdf</t>
  </si>
  <si>
    <t>14.316.409/0001-26</t>
  </si>
  <si>
    <t>Vieira e Mourão Serviços Médicos S/S LTDA</t>
  </si>
  <si>
    <t>https://imip-sistemas.org.br/sistemas/_scriptcase_producao_v9/file/doc/portal_transparencia/contratos_fornecedores/1449/14316409000126p.pdf</t>
  </si>
  <si>
    <t>41.994.831/0002-94</t>
  </si>
  <si>
    <t>Vimaq Máquinas Araújo EIRELI</t>
  </si>
  <si>
    <t>https://imip-sistemas.org.br/sistemas/_scriptcase_producao_v9/file/doc/portal_transparencia/contratos_fornecedores/2859/41994831000294a2.pdf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</si>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</sst>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6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0/09.20/1-PCF%202020/14%20TCE/Hospital%20Dom%20Malan%20%20PCF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mip-sistemas.org.br/sistemas/_scriptcase_producao_v9/file/doc/portal_transparencia/contratos_fornecedores/1685/11863530000180a.1.pdf" TargetMode="External"/><Relationship Id="rId1" Type="http://schemas.openxmlformats.org/officeDocument/2006/relationships/hyperlink" Target="https://imip-sistemas.org.br/sistemas/_scriptcase_producao_v9/file/doc/portal_transparencia/contratos_fornecedores/2798/04166795000163a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50" zoomScaleNormal="50" workbookViewId="0">
      <selection activeCell="P40" sqref="P40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style="2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42217</v>
      </c>
      <c r="G2" s="8">
        <v>44196</v>
      </c>
      <c r="H2" s="9">
        <v>52518</v>
      </c>
      <c r="I2" s="6" t="s">
        <v>12</v>
      </c>
    </row>
    <row r="3" spans="1:9" ht="21" customHeight="1" x14ac:dyDescent="0.2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>
        <v>5</v>
      </c>
      <c r="F3" s="8">
        <v>40299</v>
      </c>
      <c r="G3" s="8">
        <v>44196</v>
      </c>
      <c r="H3" s="9">
        <v>2782407.36</v>
      </c>
      <c r="I3" s="6" t="s">
        <v>15</v>
      </c>
    </row>
    <row r="4" spans="1:9" ht="21" customHeight="1" x14ac:dyDescent="0.2">
      <c r="A4" s="3">
        <f>IFERROR(VLOOKUP(B4,'[1]DADOS (OCULTAR)'!$P$3:$R$56,3,0),"")</f>
        <v>9039744000780</v>
      </c>
      <c r="B4" s="4" t="s">
        <v>9</v>
      </c>
      <c r="C4" s="5" t="s">
        <v>16</v>
      </c>
      <c r="D4" s="6" t="s">
        <v>17</v>
      </c>
      <c r="E4" s="7">
        <v>1</v>
      </c>
      <c r="F4" s="8">
        <v>44020</v>
      </c>
      <c r="G4" s="8">
        <v>44196</v>
      </c>
      <c r="H4" s="9">
        <f>9196.33*12</f>
        <v>110355.95999999999</v>
      </c>
      <c r="I4" s="6" t="s">
        <v>18</v>
      </c>
    </row>
    <row r="5" spans="1:9" ht="21" customHeight="1" x14ac:dyDescent="0.2">
      <c r="A5" s="3">
        <f>IFERROR(VLOOKUP(B5,'[1]DADOS (OCULTAR)'!$P$3:$R$56,3,0),"")</f>
        <v>9039744000780</v>
      </c>
      <c r="B5" s="4" t="s">
        <v>9</v>
      </c>
      <c r="C5" s="5" t="s">
        <v>19</v>
      </c>
      <c r="D5" s="6" t="s">
        <v>20</v>
      </c>
      <c r="E5" s="7">
        <v>2</v>
      </c>
      <c r="F5" s="8">
        <v>42744</v>
      </c>
      <c r="G5" s="8">
        <v>44196</v>
      </c>
      <c r="H5" s="9">
        <v>27600</v>
      </c>
      <c r="I5" s="6" t="s">
        <v>21</v>
      </c>
    </row>
    <row r="6" spans="1:9" ht="21" customHeight="1" x14ac:dyDescent="0.2">
      <c r="A6" s="3">
        <f>IFERROR(VLOOKUP(B6,'[1]DADOS (OCULTAR)'!$P$3:$R$56,3,0),"")</f>
        <v>9039744000780</v>
      </c>
      <c r="B6" s="4" t="s">
        <v>9</v>
      </c>
      <c r="C6" s="5" t="s">
        <v>22</v>
      </c>
      <c r="D6" s="6" t="s">
        <v>23</v>
      </c>
      <c r="E6" s="7">
        <v>1</v>
      </c>
      <c r="F6" s="8">
        <v>41891</v>
      </c>
      <c r="G6" s="8">
        <v>44196</v>
      </c>
      <c r="H6" s="9">
        <v>14400</v>
      </c>
      <c r="I6" s="6" t="s">
        <v>24</v>
      </c>
    </row>
    <row r="7" spans="1:9" ht="21" customHeight="1" x14ac:dyDescent="0.2">
      <c r="A7" s="3">
        <f>IFERROR(VLOOKUP(B7,'[1]DADOS (OCULTAR)'!$P$3:$R$56,3,0),"")</f>
        <v>9039744000780</v>
      </c>
      <c r="B7" s="4" t="s">
        <v>9</v>
      </c>
      <c r="C7" s="5" t="s">
        <v>25</v>
      </c>
      <c r="D7" s="6" t="s">
        <v>26</v>
      </c>
      <c r="E7" s="7">
        <v>2</v>
      </c>
      <c r="F7" s="8">
        <v>42887</v>
      </c>
      <c r="G7" s="8">
        <v>44196</v>
      </c>
      <c r="H7" s="9">
        <v>88880.040000000008</v>
      </c>
      <c r="I7" s="6" t="s">
        <v>27</v>
      </c>
    </row>
    <row r="8" spans="1:9" ht="21" customHeight="1" x14ac:dyDescent="0.2">
      <c r="A8" s="3">
        <f>IFERROR(VLOOKUP(B8,'[1]DADOS (OCULTAR)'!$P$3:$R$56,3,0),"")</f>
        <v>9039744000780</v>
      </c>
      <c r="B8" s="4" t="s">
        <v>9</v>
      </c>
      <c r="C8" s="5" t="s">
        <v>28</v>
      </c>
      <c r="D8" s="6" t="s">
        <v>29</v>
      </c>
      <c r="E8" s="7">
        <v>2</v>
      </c>
      <c r="F8" s="8">
        <v>41791</v>
      </c>
      <c r="G8" s="8">
        <v>44196</v>
      </c>
      <c r="H8" s="9">
        <f>2850*12</f>
        <v>34200</v>
      </c>
      <c r="I8" s="6" t="s">
        <v>30</v>
      </c>
    </row>
    <row r="9" spans="1:9" ht="21" customHeight="1" x14ac:dyDescent="0.2">
      <c r="A9" s="3">
        <f>IFERROR(VLOOKUP(B9,'[1]DADOS (OCULTAR)'!$P$3:$R$56,3,0),"")</f>
        <v>9039744000780</v>
      </c>
      <c r="B9" s="4" t="s">
        <v>9</v>
      </c>
      <c r="C9" s="5" t="s">
        <v>31</v>
      </c>
      <c r="D9" s="6" t="s">
        <v>32</v>
      </c>
      <c r="E9" s="7">
        <v>5</v>
      </c>
      <c r="F9" s="8">
        <v>40269</v>
      </c>
      <c r="G9" s="8">
        <v>44196</v>
      </c>
      <c r="H9" s="9">
        <f>442.17*12</f>
        <v>5306.04</v>
      </c>
      <c r="I9" s="6" t="s">
        <v>33</v>
      </c>
    </row>
    <row r="10" spans="1:9" ht="21" customHeight="1" x14ac:dyDescent="0.2">
      <c r="A10" s="3">
        <f>IFERROR(VLOOKUP(B10,'[1]DADOS (OCULTAR)'!$P$3:$R$56,3,0),"")</f>
        <v>9039744000780</v>
      </c>
      <c r="B10" s="4" t="s">
        <v>9</v>
      </c>
      <c r="C10" s="5" t="s">
        <v>34</v>
      </c>
      <c r="D10" s="6" t="s">
        <v>35</v>
      </c>
      <c r="E10" s="7">
        <v>2</v>
      </c>
      <c r="F10" s="8">
        <v>41334</v>
      </c>
      <c r="G10" s="8">
        <v>44196</v>
      </c>
      <c r="H10" s="9">
        <f>4883.33*12</f>
        <v>58599.96</v>
      </c>
      <c r="I10" s="6" t="s">
        <v>36</v>
      </c>
    </row>
    <row r="11" spans="1:9" ht="21" customHeight="1" x14ac:dyDescent="0.2">
      <c r="A11" s="3">
        <f>IFERROR(VLOOKUP(B11,'[1]DADOS (OCULTAR)'!$P$3:$R$56,3,0),"")</f>
        <v>9039744000780</v>
      </c>
      <c r="B11" s="4" t="s">
        <v>9</v>
      </c>
      <c r="C11" s="5" t="s">
        <v>37</v>
      </c>
      <c r="D11" s="6" t="s">
        <v>38</v>
      </c>
      <c r="E11" s="7">
        <v>2</v>
      </c>
      <c r="F11" s="8">
        <v>41626</v>
      </c>
      <c r="G11" s="8">
        <v>44196</v>
      </c>
      <c r="H11" s="9">
        <f>2020*12</f>
        <v>24240</v>
      </c>
      <c r="I11" s="6" t="s">
        <v>39</v>
      </c>
    </row>
    <row r="12" spans="1:9" ht="21" customHeight="1" x14ac:dyDescent="0.2">
      <c r="A12" s="3">
        <f>IFERROR(VLOOKUP(B12,'[1]DADOS (OCULTAR)'!$P$3:$R$56,3,0),"")</f>
        <v>9039744000780</v>
      </c>
      <c r="B12" s="4" t="s">
        <v>9</v>
      </c>
      <c r="C12" s="5" t="s">
        <v>40</v>
      </c>
      <c r="D12" s="6" t="s">
        <v>41</v>
      </c>
      <c r="E12" s="7">
        <v>1</v>
      </c>
      <c r="F12" s="8">
        <v>43192</v>
      </c>
      <c r="G12" s="8">
        <v>44196</v>
      </c>
      <c r="H12" s="9">
        <f>23303.35*12</f>
        <v>279640.19999999995</v>
      </c>
      <c r="I12" s="6" t="s">
        <v>42</v>
      </c>
    </row>
    <row r="13" spans="1:9" ht="21" customHeight="1" x14ac:dyDescent="0.2">
      <c r="A13" s="3">
        <f>IFERROR(VLOOKUP(B13,'[1]DADOS (OCULTAR)'!$P$3:$R$56,3,0),"")</f>
        <v>9039744000780</v>
      </c>
      <c r="B13" s="4" t="s">
        <v>9</v>
      </c>
      <c r="C13" s="5" t="s">
        <v>43</v>
      </c>
      <c r="D13" s="6" t="s">
        <v>44</v>
      </c>
      <c r="E13" s="7">
        <v>1</v>
      </c>
      <c r="F13" s="8">
        <v>41177</v>
      </c>
      <c r="G13" s="8">
        <v>44196</v>
      </c>
      <c r="H13" s="9">
        <f>4250*12</f>
        <v>51000</v>
      </c>
      <c r="I13" s="6" t="s">
        <v>45</v>
      </c>
    </row>
    <row r="14" spans="1:9" ht="21" customHeight="1" x14ac:dyDescent="0.2">
      <c r="A14" s="3">
        <f>IFERROR(VLOOKUP(B14,'[1]DADOS (OCULTAR)'!$P$3:$R$56,3,0),"")</f>
        <v>9039744000780</v>
      </c>
      <c r="B14" s="4" t="s">
        <v>9</v>
      </c>
      <c r="C14" s="5" t="s">
        <v>46</v>
      </c>
      <c r="D14" s="6" t="s">
        <v>47</v>
      </c>
      <c r="E14" s="7">
        <v>2</v>
      </c>
      <c r="F14" s="8">
        <v>41244</v>
      </c>
      <c r="G14" s="8">
        <v>44196</v>
      </c>
      <c r="H14" s="9">
        <f>12393.33*12</f>
        <v>148719.96</v>
      </c>
      <c r="I14" s="6" t="s">
        <v>48</v>
      </c>
    </row>
    <row r="15" spans="1:9" ht="21" customHeight="1" x14ac:dyDescent="0.2">
      <c r="A15" s="3">
        <f>IFERROR(VLOOKUP(B15,'[1]DADOS (OCULTAR)'!$P$3:$R$56,3,0),"")</f>
        <v>9039744000780</v>
      </c>
      <c r="B15" s="4" t="s">
        <v>9</v>
      </c>
      <c r="C15" s="5" t="s">
        <v>49</v>
      </c>
      <c r="D15" s="6" t="s">
        <v>50</v>
      </c>
      <c r="E15" s="7">
        <v>1</v>
      </c>
      <c r="F15" s="8">
        <v>41730</v>
      </c>
      <c r="G15" s="8">
        <v>44196</v>
      </c>
      <c r="H15" s="9">
        <f>22735.76*12</f>
        <v>272829.12</v>
      </c>
      <c r="I15" s="6" t="s">
        <v>51</v>
      </c>
    </row>
    <row r="16" spans="1:9" ht="21" customHeight="1" x14ac:dyDescent="0.2">
      <c r="A16" s="3">
        <f>IFERROR(VLOOKUP(B16,'[1]DADOS (OCULTAR)'!$P$3:$R$56,3,0),"")</f>
        <v>9039744000780</v>
      </c>
      <c r="B16" s="4" t="s">
        <v>9</v>
      </c>
      <c r="C16" s="5" t="s">
        <v>52</v>
      </c>
      <c r="D16" s="6" t="s">
        <v>53</v>
      </c>
      <c r="E16" s="7">
        <v>1</v>
      </c>
      <c r="F16" s="8">
        <v>42065</v>
      </c>
      <c r="G16" s="8">
        <v>44196</v>
      </c>
      <c r="H16" s="9">
        <f>6000*12</f>
        <v>72000</v>
      </c>
      <c r="I16" s="6" t="s">
        <v>54</v>
      </c>
    </row>
    <row r="17" spans="1:9" ht="21" customHeight="1" x14ac:dyDescent="0.2">
      <c r="A17" s="3">
        <f>IFERROR(VLOOKUP(B17,'[1]DADOS (OCULTAR)'!$P$3:$R$56,3,0),"")</f>
        <v>9039744000780</v>
      </c>
      <c r="B17" s="4" t="s">
        <v>9</v>
      </c>
      <c r="C17" s="5" t="s">
        <v>55</v>
      </c>
      <c r="D17" s="6" t="s">
        <v>56</v>
      </c>
      <c r="E17" s="7">
        <v>3</v>
      </c>
      <c r="F17" s="8">
        <v>40973</v>
      </c>
      <c r="G17" s="8">
        <v>44196</v>
      </c>
      <c r="H17" s="9">
        <f>1500*12</f>
        <v>18000</v>
      </c>
      <c r="I17" s="6" t="s">
        <v>57</v>
      </c>
    </row>
    <row r="18" spans="1:9" ht="21" customHeight="1" x14ac:dyDescent="0.2">
      <c r="A18" s="3">
        <f>IFERROR(VLOOKUP(B18,'[1]DADOS (OCULTAR)'!$P$3:$R$56,3,0),"")</f>
        <v>9039744000780</v>
      </c>
      <c r="B18" s="4" t="s">
        <v>9</v>
      </c>
      <c r="C18" s="5" t="s">
        <v>58</v>
      </c>
      <c r="D18" s="6" t="s">
        <v>59</v>
      </c>
      <c r="E18" s="7">
        <v>2</v>
      </c>
      <c r="F18" s="8">
        <v>41334</v>
      </c>
      <c r="G18" s="8">
        <v>44196</v>
      </c>
      <c r="H18" s="9">
        <f>6512.33*12</f>
        <v>78147.959999999992</v>
      </c>
      <c r="I18" s="6" t="s">
        <v>60</v>
      </c>
    </row>
    <row r="19" spans="1:9" ht="21" customHeight="1" x14ac:dyDescent="0.2">
      <c r="A19" s="3">
        <f>IFERROR(VLOOKUP(B19,'[1]DADOS (OCULTAR)'!$P$3:$R$56,3,0),"")</f>
        <v>9039744000780</v>
      </c>
      <c r="B19" s="4" t="s">
        <v>9</v>
      </c>
      <c r="C19" s="5" t="s">
        <v>61</v>
      </c>
      <c r="D19" s="6" t="s">
        <v>62</v>
      </c>
      <c r="E19" s="7">
        <v>1</v>
      </c>
      <c r="F19" s="8">
        <v>42009</v>
      </c>
      <c r="G19" s="8">
        <v>44196</v>
      </c>
      <c r="H19" s="9">
        <f>220*12</f>
        <v>2640</v>
      </c>
      <c r="I19" s="6" t="s">
        <v>63</v>
      </c>
    </row>
    <row r="20" spans="1:9" ht="21" customHeight="1" x14ac:dyDescent="0.2">
      <c r="A20" s="3">
        <f>IFERROR(VLOOKUP(B20,'[1]DADOS (OCULTAR)'!$P$3:$R$56,3,0),"")</f>
        <v>9039744000780</v>
      </c>
      <c r="B20" s="4" t="s">
        <v>9</v>
      </c>
      <c r="C20" s="5" t="s">
        <v>64</v>
      </c>
      <c r="D20" s="6" t="s">
        <v>65</v>
      </c>
      <c r="E20" s="7">
        <v>2</v>
      </c>
      <c r="F20" s="8">
        <v>43560</v>
      </c>
      <c r="G20" s="8">
        <v>44196</v>
      </c>
      <c r="H20" s="9">
        <f>8000*12</f>
        <v>96000</v>
      </c>
      <c r="I20" s="6" t="s">
        <v>66</v>
      </c>
    </row>
    <row r="21" spans="1:9" ht="21" customHeight="1" x14ac:dyDescent="0.2">
      <c r="A21" s="3">
        <f>IFERROR(VLOOKUP(B21,'[1]DADOS (OCULTAR)'!$P$3:$R$56,3,0),"")</f>
        <v>9039744000780</v>
      </c>
      <c r="B21" s="4" t="s">
        <v>9</v>
      </c>
      <c r="C21" s="5" t="s">
        <v>67</v>
      </c>
      <c r="D21" s="6" t="s">
        <v>68</v>
      </c>
      <c r="E21" s="7">
        <v>1</v>
      </c>
      <c r="F21" s="8">
        <v>41334</v>
      </c>
      <c r="G21" s="8">
        <v>44196</v>
      </c>
      <c r="H21" s="9">
        <f>2600*12</f>
        <v>31200</v>
      </c>
      <c r="I21" s="6" t="s">
        <v>69</v>
      </c>
    </row>
    <row r="22" spans="1:9" ht="21" customHeight="1" x14ac:dyDescent="0.2">
      <c r="A22" s="3">
        <f>IFERROR(VLOOKUP(B22,'[1]DADOS (OCULTAR)'!$P$3:$R$56,3,0),"")</f>
        <v>9039744000780</v>
      </c>
      <c r="B22" s="4" t="s">
        <v>9</v>
      </c>
      <c r="C22" s="5" t="s">
        <v>70</v>
      </c>
      <c r="D22" s="6" t="s">
        <v>71</v>
      </c>
      <c r="E22" s="7">
        <v>4</v>
      </c>
      <c r="F22" s="8">
        <v>41244</v>
      </c>
      <c r="G22" s="8">
        <v>44196</v>
      </c>
      <c r="H22" s="9">
        <f>930*12</f>
        <v>11160</v>
      </c>
      <c r="I22" s="6" t="s">
        <v>72</v>
      </c>
    </row>
    <row r="23" spans="1:9" ht="21" customHeight="1" x14ac:dyDescent="0.2">
      <c r="A23" s="3">
        <f>IFERROR(VLOOKUP(B23,'[1]DADOS (OCULTAR)'!$P$3:$R$56,3,0),"")</f>
        <v>9039744000780</v>
      </c>
      <c r="B23" s="4" t="s">
        <v>9</v>
      </c>
      <c r="C23" s="5" t="s">
        <v>73</v>
      </c>
      <c r="D23" s="6" t="s">
        <v>74</v>
      </c>
      <c r="E23" s="7">
        <v>1</v>
      </c>
      <c r="F23" s="8">
        <v>44047</v>
      </c>
      <c r="G23" s="8">
        <v>44196</v>
      </c>
      <c r="H23" s="9">
        <v>0</v>
      </c>
      <c r="I23" s="6" t="s">
        <v>63</v>
      </c>
    </row>
    <row r="24" spans="1:9" ht="21" customHeight="1" x14ac:dyDescent="0.2">
      <c r="A24" s="3">
        <f>IFERROR(VLOOKUP(B24,'[1]DADOS (OCULTAR)'!$P$3:$R$56,3,0),"")</f>
        <v>9039744000780</v>
      </c>
      <c r="B24" s="4" t="s">
        <v>9</v>
      </c>
      <c r="C24" s="5" t="s">
        <v>75</v>
      </c>
      <c r="D24" s="6" t="s">
        <v>76</v>
      </c>
      <c r="E24" s="7">
        <v>3</v>
      </c>
      <c r="F24" s="8">
        <v>41153</v>
      </c>
      <c r="G24" s="8">
        <v>44196</v>
      </c>
      <c r="H24" s="9">
        <f>24992.22*12</f>
        <v>299906.64</v>
      </c>
      <c r="I24" s="6" t="s">
        <v>77</v>
      </c>
    </row>
    <row r="25" spans="1:9" ht="21" customHeight="1" x14ac:dyDescent="0.2">
      <c r="A25" s="3">
        <f>IFERROR(VLOOKUP(B25,'[1]DADOS (OCULTAR)'!$P$3:$R$56,3,0),"")</f>
        <v>9039744000780</v>
      </c>
      <c r="B25" s="4" t="s">
        <v>9</v>
      </c>
      <c r="C25" s="5" t="s">
        <v>78</v>
      </c>
      <c r="D25" s="6" t="s">
        <v>79</v>
      </c>
      <c r="E25" s="7">
        <v>8</v>
      </c>
      <c r="F25" s="8">
        <v>40330</v>
      </c>
      <c r="G25" s="8">
        <v>44196</v>
      </c>
      <c r="H25" s="9">
        <f>7581*12</f>
        <v>90972</v>
      </c>
      <c r="I25" s="6" t="s">
        <v>63</v>
      </c>
    </row>
    <row r="26" spans="1:9" ht="21" customHeight="1" x14ac:dyDescent="0.2">
      <c r="A26" s="3">
        <f>IFERROR(VLOOKUP(B26,'[1]DADOS (OCULTAR)'!$P$3:$R$56,3,0),"")</f>
        <v>9039744000780</v>
      </c>
      <c r="B26" s="4" t="s">
        <v>9</v>
      </c>
      <c r="C26" s="5" t="s">
        <v>80</v>
      </c>
      <c r="D26" s="6" t="s">
        <v>81</v>
      </c>
      <c r="E26" s="7">
        <v>3</v>
      </c>
      <c r="F26" s="8">
        <v>42705</v>
      </c>
      <c r="G26" s="8">
        <v>44196</v>
      </c>
      <c r="H26" s="9">
        <f>2751.69*12</f>
        <v>33020.28</v>
      </c>
      <c r="I26" s="6" t="s">
        <v>82</v>
      </c>
    </row>
    <row r="27" spans="1:9" ht="21" customHeight="1" x14ac:dyDescent="0.2">
      <c r="A27" s="3">
        <f>IFERROR(VLOOKUP(B27,'[1]DADOS (OCULTAR)'!$P$3:$R$56,3,0),"")</f>
        <v>9039744000780</v>
      </c>
      <c r="B27" s="4" t="s">
        <v>9</v>
      </c>
      <c r="C27" s="5" t="s">
        <v>83</v>
      </c>
      <c r="D27" s="6" t="s">
        <v>84</v>
      </c>
      <c r="E27" s="7">
        <v>3</v>
      </c>
      <c r="F27" s="8">
        <v>42422</v>
      </c>
      <c r="G27" s="8">
        <v>44196</v>
      </c>
      <c r="H27" s="9">
        <f>3261.6*12</f>
        <v>39139.199999999997</v>
      </c>
      <c r="I27" s="6" t="s">
        <v>85</v>
      </c>
    </row>
    <row r="28" spans="1:9" ht="21" customHeight="1" x14ac:dyDescent="0.2">
      <c r="A28" s="3">
        <f>IFERROR(VLOOKUP(B28,'[1]DADOS (OCULTAR)'!$P$3:$R$56,3,0),"")</f>
        <v>9039744000780</v>
      </c>
      <c r="B28" s="4" t="s">
        <v>9</v>
      </c>
      <c r="C28" s="5" t="s">
        <v>86</v>
      </c>
      <c r="D28" s="6" t="s">
        <v>87</v>
      </c>
      <c r="E28" s="7">
        <v>5</v>
      </c>
      <c r="F28" s="8">
        <v>42436</v>
      </c>
      <c r="G28" s="8">
        <v>44196</v>
      </c>
      <c r="H28" s="9">
        <f>4618*12</f>
        <v>55416</v>
      </c>
      <c r="I28" s="6" t="s">
        <v>88</v>
      </c>
    </row>
    <row r="29" spans="1:9" ht="21" customHeight="1" x14ac:dyDescent="0.2">
      <c r="A29" s="3">
        <f>IFERROR(VLOOKUP(B29,'[1]DADOS (OCULTAR)'!$P$3:$R$56,3,0),"")</f>
        <v>9039744000780</v>
      </c>
      <c r="B29" s="4" t="s">
        <v>9</v>
      </c>
      <c r="C29" s="5" t="s">
        <v>89</v>
      </c>
      <c r="D29" s="6" t="s">
        <v>90</v>
      </c>
      <c r="E29" s="7">
        <v>3</v>
      </c>
      <c r="F29" s="8">
        <v>40483</v>
      </c>
      <c r="G29" s="8">
        <v>44196</v>
      </c>
      <c r="H29" s="9">
        <f>3194.63*12</f>
        <v>38335.56</v>
      </c>
      <c r="I29" s="6" t="s">
        <v>91</v>
      </c>
    </row>
    <row r="30" spans="1:9" ht="21" customHeight="1" x14ac:dyDescent="0.2">
      <c r="A30" s="3">
        <f>IFERROR(VLOOKUP(B30,'[1]DADOS (OCULTAR)'!$P$3:$R$56,3,0),"")</f>
        <v>9039744000780</v>
      </c>
      <c r="B30" s="4" t="s">
        <v>9</v>
      </c>
      <c r="C30" s="5" t="s">
        <v>92</v>
      </c>
      <c r="D30" s="6" t="s">
        <v>93</v>
      </c>
      <c r="E30" s="7">
        <v>4</v>
      </c>
      <c r="F30" s="8">
        <v>40330</v>
      </c>
      <c r="G30" s="8">
        <v>44196</v>
      </c>
      <c r="H30" s="9">
        <f>15968.92*12</f>
        <v>191627.04</v>
      </c>
      <c r="I30" s="6" t="s">
        <v>94</v>
      </c>
    </row>
    <row r="31" spans="1:9" ht="21" customHeight="1" x14ac:dyDescent="0.2">
      <c r="A31" s="3">
        <f>IFERROR(VLOOKUP(B31,'[1]DADOS (OCULTAR)'!$P$3:$R$56,3,0),"")</f>
        <v>9039744000780</v>
      </c>
      <c r="B31" s="4" t="s">
        <v>9</v>
      </c>
      <c r="C31" s="5" t="s">
        <v>95</v>
      </c>
      <c r="D31" s="6" t="s">
        <v>96</v>
      </c>
      <c r="E31" s="7">
        <v>15</v>
      </c>
      <c r="F31" s="8">
        <v>40330</v>
      </c>
      <c r="G31" s="8">
        <v>44196</v>
      </c>
      <c r="H31" s="9">
        <f>168337.56*12</f>
        <v>2020050.72</v>
      </c>
      <c r="I31" s="6" t="s">
        <v>97</v>
      </c>
    </row>
    <row r="32" spans="1:9" ht="21" customHeight="1" x14ac:dyDescent="0.2">
      <c r="A32" s="3">
        <f>IFERROR(VLOOKUP(B32,'[1]DADOS (OCULTAR)'!$P$3:$R$56,3,0),"")</f>
        <v>9039744000780</v>
      </c>
      <c r="B32" s="4" t="s">
        <v>9</v>
      </c>
      <c r="C32" s="5" t="s">
        <v>98</v>
      </c>
      <c r="D32" s="6" t="s">
        <v>99</v>
      </c>
      <c r="E32" s="7">
        <v>4</v>
      </c>
      <c r="F32" s="8">
        <v>40360</v>
      </c>
      <c r="G32" s="8">
        <v>44196</v>
      </c>
      <c r="H32" s="9">
        <f>4500*12</f>
        <v>54000</v>
      </c>
      <c r="I32" s="6" t="s">
        <v>100</v>
      </c>
    </row>
    <row r="33" spans="1:9" ht="21" customHeight="1" x14ac:dyDescent="0.2">
      <c r="A33" s="3">
        <f>IFERROR(VLOOKUP(B33,'[1]DADOS (OCULTAR)'!$P$3:$R$56,3,0),"")</f>
        <v>9039744000780</v>
      </c>
      <c r="B33" s="4" t="s">
        <v>9</v>
      </c>
      <c r="C33" s="5" t="s">
        <v>101</v>
      </c>
      <c r="D33" s="6" t="s">
        <v>102</v>
      </c>
      <c r="E33" s="7">
        <v>1</v>
      </c>
      <c r="F33" s="8">
        <v>42156</v>
      </c>
      <c r="G33" s="8">
        <v>44196</v>
      </c>
      <c r="H33" s="9">
        <f>4000*12</f>
        <v>48000</v>
      </c>
      <c r="I33" s="6" t="s">
        <v>103</v>
      </c>
    </row>
    <row r="34" spans="1:9" ht="21" customHeight="1" x14ac:dyDescent="0.2">
      <c r="A34" s="3">
        <f>IFERROR(VLOOKUP(B34,'[1]DADOS (OCULTAR)'!$P$3:$R$56,3,0),"")</f>
        <v>9039744000780</v>
      </c>
      <c r="B34" s="4" t="s">
        <v>9</v>
      </c>
      <c r="C34" s="5" t="s">
        <v>104</v>
      </c>
      <c r="D34" s="6" t="s">
        <v>105</v>
      </c>
      <c r="E34" s="7">
        <v>2</v>
      </c>
      <c r="F34" s="8">
        <v>41769</v>
      </c>
      <c r="G34" s="8">
        <v>44196</v>
      </c>
      <c r="H34" s="9">
        <f>8285.02*12</f>
        <v>99420.24</v>
      </c>
      <c r="I34" s="6" t="s">
        <v>106</v>
      </c>
    </row>
    <row r="35" spans="1:9" ht="21" customHeight="1" x14ac:dyDescent="0.2">
      <c r="A35" s="3">
        <f>IFERROR(VLOOKUP(B35,'[1]DADOS (OCULTAR)'!$P$3:$R$56,3,0),"")</f>
        <v>9039744000780</v>
      </c>
      <c r="B35" s="4" t="s">
        <v>9</v>
      </c>
      <c r="C35" s="5" t="s">
        <v>107</v>
      </c>
      <c r="D35" s="6" t="s">
        <v>108</v>
      </c>
      <c r="E35" s="7">
        <v>7</v>
      </c>
      <c r="F35" s="8">
        <v>40544</v>
      </c>
      <c r="G35" s="8">
        <v>44196</v>
      </c>
      <c r="H35" s="9">
        <f>(52236.12+441.43+9654.78)*12</f>
        <v>747987.96</v>
      </c>
      <c r="I35" s="6" t="s">
        <v>63</v>
      </c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0"/>
      <c r="G43" s="10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0"/>
      <c r="G44" s="10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0"/>
      <c r="G45" s="10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0"/>
      <c r="G46" s="10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0"/>
      <c r="G47" s="10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0"/>
      <c r="G48" s="10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0"/>
      <c r="G49" s="10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0"/>
      <c r="G50" s="10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0"/>
      <c r="G51" s="10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0"/>
      <c r="G52" s="10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0"/>
      <c r="G53" s="10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0"/>
      <c r="G54" s="10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0"/>
      <c r="G55" s="10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0"/>
      <c r="G56" s="10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0"/>
      <c r="G57" s="10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0"/>
      <c r="G58" s="10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0"/>
      <c r="G59" s="10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0"/>
      <c r="G60" s="10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0"/>
      <c r="G61" s="10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0"/>
      <c r="G62" s="10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0"/>
      <c r="G63" s="10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0"/>
      <c r="G64" s="10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0"/>
      <c r="G65" s="10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0"/>
      <c r="G66" s="10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0"/>
      <c r="G67" s="10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0"/>
      <c r="G68" s="10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0"/>
      <c r="G69" s="10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0"/>
      <c r="G70" s="10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0"/>
      <c r="G71" s="10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0"/>
      <c r="G72" s="10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0"/>
      <c r="G73" s="10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0"/>
      <c r="G74" s="10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0"/>
      <c r="G75" s="10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0"/>
      <c r="G76" s="10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0"/>
      <c r="G77" s="10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0"/>
      <c r="G78" s="10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0"/>
      <c r="G79" s="10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0"/>
      <c r="G80" s="10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0"/>
      <c r="G81" s="10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0"/>
      <c r="G82" s="10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0"/>
      <c r="G83" s="10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0"/>
      <c r="G84" s="10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0"/>
      <c r="G85" s="10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0"/>
      <c r="G86" s="10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0"/>
      <c r="G87" s="10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0"/>
      <c r="G88" s="10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0"/>
      <c r="G89" s="10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0"/>
      <c r="G90" s="10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0"/>
      <c r="G91" s="10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0"/>
      <c r="G92" s="10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0"/>
      <c r="G93" s="10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0"/>
      <c r="G94" s="10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0"/>
      <c r="G95" s="10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0"/>
      <c r="G96" s="10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0"/>
      <c r="G97" s="10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0"/>
      <c r="G98" s="10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0"/>
      <c r="G99" s="10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0"/>
      <c r="G100" s="10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0"/>
      <c r="G101" s="10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0"/>
      <c r="G102" s="10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0"/>
      <c r="G103" s="10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0"/>
      <c r="G104" s="10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0"/>
      <c r="G105" s="10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0"/>
      <c r="G106" s="10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0"/>
      <c r="G107" s="10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0"/>
      <c r="G108" s="10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0"/>
      <c r="G109" s="10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0"/>
      <c r="G110" s="10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0"/>
      <c r="G111" s="10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0"/>
      <c r="G112" s="10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0"/>
      <c r="G113" s="10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0"/>
      <c r="G114" s="10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0"/>
      <c r="G115" s="10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0"/>
      <c r="G116" s="10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0"/>
      <c r="G117" s="10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0"/>
      <c r="G118" s="10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0"/>
      <c r="G119" s="10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0"/>
      <c r="G120" s="10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0"/>
      <c r="G121" s="10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0"/>
      <c r="G122" s="10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0"/>
      <c r="G123" s="10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0"/>
      <c r="G124" s="10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0"/>
      <c r="G125" s="10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0"/>
      <c r="G126" s="10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0"/>
      <c r="G127" s="10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0"/>
      <c r="G128" s="10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0"/>
      <c r="G129" s="10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0"/>
      <c r="G130" s="10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0"/>
      <c r="G131" s="10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0"/>
      <c r="G132" s="10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0"/>
      <c r="G133" s="10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0"/>
      <c r="G134" s="10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0"/>
      <c r="G135" s="10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0"/>
      <c r="G136" s="10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0"/>
      <c r="G137" s="10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0"/>
      <c r="G138" s="10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0"/>
      <c r="G139" s="10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0"/>
      <c r="G140" s="10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0"/>
      <c r="G141" s="10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0"/>
      <c r="G142" s="10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0"/>
      <c r="G143" s="10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0"/>
      <c r="G144" s="10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0"/>
      <c r="G145" s="10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0"/>
      <c r="G146" s="10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0"/>
      <c r="G147" s="10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0"/>
      <c r="G148" s="10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0"/>
      <c r="G149" s="10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0"/>
      <c r="G150" s="10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0"/>
      <c r="G151" s="10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0"/>
      <c r="G152" s="10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0"/>
      <c r="G153" s="10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0"/>
      <c r="G154" s="10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0"/>
      <c r="G155" s="10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0"/>
      <c r="G156" s="10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0"/>
      <c r="G157" s="10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0"/>
      <c r="G158" s="10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0"/>
      <c r="G159" s="10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0"/>
      <c r="G160" s="10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0"/>
      <c r="G161" s="10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0"/>
      <c r="G162" s="10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0"/>
      <c r="G163" s="10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0"/>
      <c r="G164" s="10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0"/>
      <c r="G165" s="10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0"/>
      <c r="G166" s="10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0"/>
      <c r="G167" s="10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0"/>
      <c r="G168" s="10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0"/>
      <c r="G169" s="10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0"/>
      <c r="G170" s="10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0"/>
      <c r="G171" s="10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0"/>
      <c r="G172" s="10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0"/>
      <c r="G173" s="10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0"/>
      <c r="G174" s="10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0"/>
      <c r="G175" s="10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0"/>
      <c r="G176" s="10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0"/>
      <c r="G177" s="10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0"/>
      <c r="G178" s="10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0"/>
      <c r="G179" s="10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0"/>
      <c r="G180" s="10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0"/>
      <c r="G181" s="10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0"/>
      <c r="G182" s="10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0"/>
      <c r="G183" s="10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0"/>
      <c r="G184" s="10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0"/>
      <c r="G185" s="10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0"/>
      <c r="G186" s="10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0"/>
      <c r="G187" s="10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0"/>
      <c r="G188" s="10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0"/>
      <c r="G189" s="10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0"/>
      <c r="G190" s="10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0"/>
      <c r="G191" s="10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0"/>
      <c r="G192" s="10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0"/>
      <c r="G193" s="10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0"/>
      <c r="G194" s="10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0"/>
      <c r="G195" s="10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0"/>
      <c r="G196" s="10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0"/>
      <c r="G197" s="10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0"/>
      <c r="G198" s="10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0"/>
      <c r="G199" s="10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0"/>
      <c r="G200" s="10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0"/>
      <c r="G201" s="10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0"/>
      <c r="G202" s="10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0"/>
      <c r="G203" s="10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0"/>
      <c r="G204" s="10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0"/>
      <c r="G205" s="10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0"/>
      <c r="G206" s="10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0"/>
      <c r="G207" s="10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0"/>
      <c r="G208" s="10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0"/>
      <c r="G209" s="10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0"/>
      <c r="G210" s="10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0"/>
      <c r="G211" s="10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0"/>
      <c r="G212" s="10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0"/>
      <c r="G213" s="10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0"/>
      <c r="G214" s="10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0"/>
      <c r="G215" s="10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0"/>
      <c r="G216" s="10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0"/>
      <c r="G217" s="10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0"/>
      <c r="G218" s="10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0"/>
      <c r="G219" s="10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0"/>
      <c r="G220" s="10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0"/>
      <c r="G221" s="10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0"/>
      <c r="G222" s="10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0"/>
      <c r="G223" s="10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0"/>
      <c r="G224" s="10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0"/>
      <c r="G225" s="10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0"/>
      <c r="G226" s="10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0"/>
      <c r="G227" s="10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0"/>
      <c r="G228" s="10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0"/>
      <c r="G229" s="10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0"/>
      <c r="G230" s="10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0"/>
      <c r="G231" s="10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0"/>
      <c r="G232" s="10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0"/>
      <c r="G233" s="10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0"/>
      <c r="G234" s="10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0"/>
      <c r="G235" s="10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0"/>
      <c r="G236" s="10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0"/>
      <c r="G237" s="10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0"/>
      <c r="G238" s="10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0"/>
      <c r="G239" s="10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0"/>
      <c r="G240" s="10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0"/>
      <c r="G241" s="10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0"/>
      <c r="G242" s="10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0"/>
      <c r="G243" s="10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0"/>
      <c r="G244" s="10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0"/>
      <c r="G245" s="10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0"/>
      <c r="G246" s="10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0"/>
      <c r="G247" s="10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0"/>
      <c r="G248" s="10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0"/>
      <c r="G249" s="10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0"/>
      <c r="G250" s="10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0"/>
      <c r="G251" s="10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0"/>
      <c r="G252" s="10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0"/>
      <c r="G253" s="10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0"/>
      <c r="G254" s="10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0"/>
      <c r="G255" s="10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0"/>
      <c r="G256" s="10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0"/>
      <c r="G257" s="10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0"/>
      <c r="G258" s="10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0"/>
      <c r="G259" s="10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0"/>
      <c r="G260" s="10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0"/>
      <c r="G261" s="10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0"/>
      <c r="G262" s="10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0"/>
      <c r="G263" s="10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0"/>
      <c r="G264" s="10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0"/>
      <c r="G265" s="10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0"/>
      <c r="G266" s="10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0"/>
      <c r="G267" s="10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0"/>
      <c r="G268" s="10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0"/>
      <c r="G269" s="10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0"/>
      <c r="G270" s="10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0"/>
      <c r="G271" s="10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0"/>
      <c r="G272" s="10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0"/>
      <c r="G273" s="10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0"/>
      <c r="G274" s="10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0"/>
      <c r="G275" s="10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0"/>
      <c r="G276" s="10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0"/>
      <c r="G277" s="10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0"/>
      <c r="G278" s="10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0"/>
      <c r="G279" s="10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0"/>
      <c r="G280" s="10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0"/>
      <c r="G281" s="10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0"/>
      <c r="G282" s="10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0"/>
      <c r="G283" s="10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0"/>
      <c r="G284" s="10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0"/>
      <c r="G285" s="10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0"/>
      <c r="G286" s="10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0"/>
      <c r="G287" s="10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0"/>
      <c r="G288" s="10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0"/>
      <c r="G289" s="10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0"/>
      <c r="G290" s="10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0"/>
      <c r="G291" s="10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0"/>
      <c r="G292" s="10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0"/>
      <c r="G293" s="10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0"/>
      <c r="G294" s="10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0"/>
      <c r="G295" s="10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0"/>
      <c r="G296" s="10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0"/>
      <c r="G297" s="10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0"/>
      <c r="G298" s="10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0"/>
      <c r="G299" s="10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0"/>
      <c r="G300" s="10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0"/>
      <c r="G301" s="10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0"/>
      <c r="G302" s="10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0"/>
      <c r="G303" s="10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0"/>
      <c r="G304" s="10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0"/>
      <c r="G305" s="10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0"/>
      <c r="G306" s="10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0"/>
      <c r="G307" s="10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0"/>
      <c r="G308" s="10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0"/>
      <c r="G309" s="10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0"/>
      <c r="G310" s="10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0"/>
      <c r="G311" s="10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0"/>
      <c r="G312" s="10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0"/>
      <c r="G313" s="10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0"/>
      <c r="G314" s="10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0"/>
      <c r="G315" s="10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0"/>
      <c r="G316" s="10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0"/>
      <c r="G317" s="10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0"/>
      <c r="G318" s="10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0"/>
      <c r="G319" s="10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0"/>
      <c r="G320" s="10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0"/>
      <c r="G321" s="10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0"/>
      <c r="G322" s="10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0"/>
      <c r="G323" s="10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0"/>
      <c r="G324" s="10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0"/>
      <c r="G325" s="10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0"/>
      <c r="G326" s="10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0"/>
      <c r="G327" s="10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0"/>
      <c r="G328" s="10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0"/>
      <c r="G329" s="10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0"/>
      <c r="G330" s="10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0"/>
      <c r="G331" s="10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0"/>
      <c r="G332" s="10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0"/>
      <c r="G333" s="10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0"/>
      <c r="G334" s="10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0"/>
      <c r="G335" s="10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0"/>
      <c r="G336" s="10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0"/>
      <c r="G337" s="10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0"/>
      <c r="G338" s="10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0"/>
      <c r="G339" s="10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0"/>
      <c r="G340" s="10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0"/>
      <c r="G341" s="10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0"/>
      <c r="G342" s="10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0"/>
      <c r="G343" s="10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0"/>
      <c r="G344" s="10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0"/>
      <c r="G345" s="10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0"/>
      <c r="G346" s="10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0"/>
      <c r="G347" s="10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0"/>
      <c r="G348" s="10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0"/>
      <c r="G349" s="10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0"/>
      <c r="G350" s="10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0"/>
      <c r="G351" s="10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0"/>
      <c r="G352" s="10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0"/>
      <c r="G353" s="10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0"/>
      <c r="G354" s="10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0"/>
      <c r="G355" s="10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0"/>
      <c r="G356" s="10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0"/>
      <c r="G357" s="10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0"/>
      <c r="G358" s="10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0"/>
      <c r="G359" s="10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0"/>
      <c r="G360" s="10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0"/>
      <c r="G361" s="10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0"/>
      <c r="G362" s="10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0"/>
      <c r="G363" s="10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0"/>
      <c r="G364" s="10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0"/>
      <c r="G365" s="10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0"/>
      <c r="G366" s="10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0"/>
      <c r="G367" s="10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0"/>
      <c r="G368" s="10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0"/>
      <c r="G369" s="10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0"/>
      <c r="G370" s="10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0"/>
      <c r="G371" s="10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0"/>
      <c r="G372" s="10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0"/>
      <c r="G373" s="10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0"/>
      <c r="G374" s="10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0"/>
      <c r="G375" s="10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0"/>
      <c r="G376" s="10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0"/>
      <c r="G377" s="10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0"/>
      <c r="G378" s="10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0"/>
      <c r="G379" s="10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0"/>
      <c r="G380" s="10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0"/>
      <c r="G381" s="10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0"/>
      <c r="G382" s="10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0"/>
      <c r="G383" s="10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0"/>
      <c r="G384" s="10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0"/>
      <c r="G385" s="10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0"/>
      <c r="G386" s="10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0"/>
      <c r="G387" s="10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0"/>
      <c r="G388" s="10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0"/>
      <c r="G389" s="10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0"/>
      <c r="G390" s="10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0"/>
      <c r="G391" s="10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0"/>
      <c r="G392" s="10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0"/>
      <c r="G393" s="10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0"/>
      <c r="G394" s="10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0"/>
      <c r="G395" s="10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0"/>
      <c r="G396" s="10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0"/>
      <c r="G397" s="10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0"/>
      <c r="G398" s="10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0"/>
      <c r="G399" s="10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0"/>
      <c r="G400" s="10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0"/>
      <c r="G401" s="10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0"/>
      <c r="G402" s="10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0"/>
      <c r="G403" s="10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0"/>
      <c r="G404" s="10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0"/>
      <c r="G405" s="10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0"/>
      <c r="G406" s="10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0"/>
      <c r="G407" s="10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0"/>
      <c r="G408" s="10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0"/>
      <c r="G409" s="10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0"/>
      <c r="G410" s="10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0"/>
      <c r="G411" s="10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0"/>
      <c r="G412" s="10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0"/>
      <c r="G413" s="10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0"/>
      <c r="G414" s="10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0"/>
      <c r="G415" s="10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0"/>
      <c r="G416" s="10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0"/>
      <c r="G417" s="10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0"/>
      <c r="G418" s="10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0"/>
      <c r="G419" s="10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0"/>
      <c r="G420" s="10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0"/>
      <c r="G421" s="10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0"/>
      <c r="G422" s="10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0"/>
      <c r="G423" s="10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0"/>
      <c r="G424" s="10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0"/>
      <c r="G425" s="10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0"/>
      <c r="G426" s="10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0"/>
      <c r="G427" s="10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0"/>
      <c r="G428" s="10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0"/>
      <c r="G429" s="10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0"/>
      <c r="G430" s="10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0"/>
      <c r="G431" s="10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0"/>
      <c r="G432" s="10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0"/>
      <c r="G433" s="10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0"/>
      <c r="G434" s="10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0"/>
      <c r="G435" s="10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0"/>
      <c r="G436" s="10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0"/>
      <c r="G437" s="10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0"/>
      <c r="G438" s="10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0"/>
      <c r="G439" s="10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0"/>
      <c r="G440" s="10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0"/>
      <c r="G441" s="10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0"/>
      <c r="G442" s="10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0"/>
      <c r="G443" s="10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0"/>
      <c r="G444" s="10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0"/>
      <c r="G445" s="10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0"/>
      <c r="G446" s="10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0"/>
      <c r="G447" s="10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0"/>
      <c r="G448" s="10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0"/>
      <c r="G449" s="10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0"/>
      <c r="G450" s="10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0"/>
      <c r="G451" s="10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0"/>
      <c r="G452" s="10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0"/>
      <c r="G453" s="10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0"/>
      <c r="G454" s="10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0"/>
      <c r="G455" s="10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0"/>
      <c r="G456" s="10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0"/>
      <c r="G457" s="10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0"/>
      <c r="G458" s="10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0"/>
      <c r="G459" s="10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0"/>
      <c r="G460" s="10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0"/>
      <c r="G461" s="10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0"/>
      <c r="G462" s="10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0"/>
      <c r="G463" s="10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0"/>
      <c r="G464" s="10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0"/>
      <c r="G465" s="10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0"/>
      <c r="G466" s="10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0"/>
      <c r="G467" s="10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0"/>
      <c r="G468" s="10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0"/>
      <c r="G469" s="10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0"/>
      <c r="G470" s="10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0"/>
      <c r="G471" s="10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0"/>
      <c r="G472" s="10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0"/>
      <c r="G473" s="10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0"/>
      <c r="G474" s="10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0"/>
      <c r="G475" s="10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0"/>
      <c r="G476" s="10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0"/>
      <c r="G477" s="10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0"/>
      <c r="G478" s="10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0"/>
      <c r="G479" s="10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0"/>
      <c r="G480" s="10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0"/>
      <c r="G481" s="10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0"/>
      <c r="G482" s="10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0"/>
      <c r="G483" s="10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0"/>
      <c r="G484" s="10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0"/>
      <c r="G485" s="10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0"/>
      <c r="G486" s="10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0"/>
      <c r="G487" s="10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0"/>
      <c r="G488" s="10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0"/>
      <c r="G489" s="10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0"/>
      <c r="G490" s="10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0"/>
      <c r="G491" s="10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0"/>
      <c r="G492" s="10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0"/>
      <c r="G493" s="10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0"/>
      <c r="G494" s="10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0"/>
      <c r="G495" s="10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0"/>
      <c r="G496" s="10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0"/>
      <c r="G497" s="10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0"/>
      <c r="G498" s="10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0"/>
      <c r="G499" s="10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0"/>
      <c r="G500" s="10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0"/>
      <c r="G501" s="10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0"/>
      <c r="G502" s="10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0"/>
      <c r="G503" s="10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0"/>
      <c r="G504" s="10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0"/>
      <c r="G505" s="10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0"/>
      <c r="G506" s="10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0"/>
      <c r="G507" s="10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0"/>
      <c r="G508" s="10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0"/>
      <c r="G509" s="10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0"/>
      <c r="G510" s="10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0"/>
      <c r="G511" s="10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0"/>
      <c r="G512" s="10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0"/>
      <c r="G513" s="10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0"/>
      <c r="G514" s="10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0"/>
      <c r="G515" s="10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0"/>
      <c r="G516" s="10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0"/>
      <c r="G517" s="10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0"/>
      <c r="G518" s="10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0"/>
      <c r="G519" s="10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0"/>
      <c r="G520" s="10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0"/>
      <c r="G521" s="10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0"/>
      <c r="G522" s="10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0"/>
      <c r="G523" s="10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0"/>
      <c r="G524" s="10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0"/>
      <c r="G525" s="10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0"/>
      <c r="G526" s="10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0"/>
      <c r="G527" s="10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0"/>
      <c r="G528" s="10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0"/>
      <c r="G529" s="10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0"/>
      <c r="G530" s="10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0"/>
      <c r="G531" s="10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0"/>
      <c r="G532" s="10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0"/>
      <c r="G533" s="10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0"/>
      <c r="G534" s="10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0"/>
      <c r="G535" s="10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0"/>
      <c r="G536" s="10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0"/>
      <c r="G537" s="10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0"/>
      <c r="G538" s="10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0"/>
      <c r="G539" s="10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0"/>
      <c r="G540" s="10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0"/>
      <c r="G541" s="10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0"/>
      <c r="G542" s="10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0"/>
      <c r="G543" s="10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0"/>
      <c r="G544" s="10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0"/>
      <c r="G545" s="10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0"/>
      <c r="G546" s="10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0"/>
      <c r="G547" s="10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0"/>
      <c r="G548" s="10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0"/>
      <c r="G549" s="10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0"/>
      <c r="G550" s="10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0"/>
      <c r="G551" s="10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0"/>
      <c r="G552" s="10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0"/>
      <c r="G553" s="10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0"/>
      <c r="G554" s="10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0"/>
      <c r="G555" s="10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0"/>
      <c r="G556" s="10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0"/>
      <c r="G557" s="10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0"/>
      <c r="G558" s="10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0"/>
      <c r="G559" s="10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0"/>
      <c r="G560" s="10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0"/>
      <c r="G561" s="10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0"/>
      <c r="G562" s="10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0"/>
      <c r="G563" s="10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0"/>
      <c r="G564" s="10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0"/>
      <c r="G565" s="10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0"/>
      <c r="G566" s="10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0"/>
      <c r="G567" s="10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0"/>
      <c r="G568" s="10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0"/>
      <c r="G569" s="10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0"/>
      <c r="G570" s="10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0"/>
      <c r="G571" s="10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0"/>
      <c r="G572" s="10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0"/>
      <c r="G573" s="10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0"/>
      <c r="G574" s="10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0"/>
      <c r="G575" s="10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0"/>
      <c r="G576" s="10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0"/>
      <c r="G577" s="10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0"/>
      <c r="G578" s="10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0"/>
      <c r="G579" s="10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0"/>
      <c r="G580" s="10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0"/>
      <c r="G581" s="10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0"/>
      <c r="G582" s="10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0"/>
      <c r="G583" s="10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0"/>
      <c r="G584" s="10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0"/>
      <c r="G585" s="10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0"/>
      <c r="G586" s="10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0"/>
      <c r="G587" s="10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0"/>
      <c r="G588" s="10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0"/>
      <c r="G589" s="10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0"/>
      <c r="G590" s="10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0"/>
      <c r="G591" s="10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0"/>
      <c r="G592" s="10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0"/>
      <c r="G593" s="10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0"/>
      <c r="G594" s="10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0"/>
      <c r="G595" s="10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0"/>
      <c r="G596" s="10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0"/>
      <c r="G597" s="10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0"/>
      <c r="G598" s="10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0"/>
      <c r="G599" s="10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0"/>
      <c r="G600" s="10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0"/>
      <c r="G601" s="10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0"/>
      <c r="G602" s="10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0"/>
      <c r="G603" s="10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0"/>
      <c r="G604" s="10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0"/>
      <c r="G605" s="10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0"/>
      <c r="G606" s="10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0"/>
      <c r="G607" s="10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0"/>
      <c r="G608" s="10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0"/>
      <c r="G609" s="10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0"/>
      <c r="G610" s="10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0"/>
      <c r="G611" s="10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0"/>
      <c r="G612" s="10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0"/>
      <c r="G613" s="10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0"/>
      <c r="G614" s="10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0"/>
      <c r="G615" s="10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0"/>
      <c r="G616" s="10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0"/>
      <c r="G617" s="10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0"/>
      <c r="G618" s="10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0"/>
      <c r="G619" s="10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0"/>
      <c r="G620" s="10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0"/>
      <c r="G621" s="10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0"/>
      <c r="G622" s="10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0"/>
      <c r="G623" s="10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0"/>
      <c r="G624" s="10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0"/>
      <c r="G625" s="10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0"/>
      <c r="G626" s="10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0"/>
      <c r="G627" s="10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0"/>
      <c r="G628" s="10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0"/>
      <c r="G629" s="10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0"/>
      <c r="G630" s="10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0"/>
      <c r="G631" s="10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0"/>
      <c r="G632" s="10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0"/>
      <c r="G633" s="10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0"/>
      <c r="G634" s="10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0"/>
      <c r="G635" s="10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0"/>
      <c r="G636" s="10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0"/>
      <c r="G637" s="10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0"/>
      <c r="G638" s="10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0"/>
      <c r="G639" s="10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0"/>
      <c r="G640" s="10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0"/>
      <c r="G641" s="10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0"/>
      <c r="G642" s="10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0"/>
      <c r="G643" s="10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0"/>
      <c r="G644" s="10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0"/>
      <c r="G645" s="10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0"/>
      <c r="G646" s="10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0"/>
      <c r="G647" s="10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0"/>
      <c r="G648" s="10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0"/>
      <c r="G649" s="10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0"/>
      <c r="G650" s="10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0"/>
      <c r="G651" s="10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0"/>
      <c r="G652" s="10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0"/>
      <c r="G653" s="10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0"/>
      <c r="G654" s="10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0"/>
      <c r="G655" s="10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0"/>
      <c r="G656" s="10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0"/>
      <c r="G657" s="10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0"/>
      <c r="G658" s="10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0"/>
      <c r="G659" s="10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0"/>
      <c r="G660" s="10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0"/>
      <c r="G661" s="10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0"/>
      <c r="G662" s="10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0"/>
      <c r="G663" s="10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0"/>
      <c r="G664" s="10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0"/>
      <c r="G665" s="10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0"/>
      <c r="G666" s="10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0"/>
      <c r="G667" s="10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0"/>
      <c r="G668" s="10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0"/>
      <c r="G669" s="10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0"/>
      <c r="G670" s="10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0"/>
      <c r="G671" s="10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0"/>
      <c r="G672" s="10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0"/>
      <c r="G673" s="10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0"/>
      <c r="G674" s="10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0"/>
      <c r="G675" s="10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0"/>
      <c r="G676" s="10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0"/>
      <c r="G677" s="10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0"/>
      <c r="G678" s="10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0"/>
      <c r="G679" s="10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0"/>
      <c r="G680" s="10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0"/>
      <c r="G681" s="10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0"/>
      <c r="G682" s="10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0"/>
      <c r="G683" s="10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0"/>
      <c r="G684" s="10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0"/>
      <c r="G685" s="10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0"/>
      <c r="G686" s="10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0"/>
      <c r="G687" s="10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0"/>
      <c r="G688" s="10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0"/>
      <c r="G689" s="10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0"/>
      <c r="G690" s="10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0"/>
      <c r="G691" s="10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0"/>
      <c r="G692" s="10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0"/>
      <c r="G693" s="10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0"/>
      <c r="G694" s="10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0"/>
      <c r="G695" s="10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0"/>
      <c r="G696" s="10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0"/>
      <c r="G697" s="10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0"/>
      <c r="G698" s="10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0"/>
      <c r="G699" s="10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0"/>
      <c r="G700" s="10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0"/>
      <c r="G701" s="10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0"/>
      <c r="G702" s="10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0"/>
      <c r="G703" s="10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0"/>
      <c r="G704" s="10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0"/>
      <c r="G705" s="10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0"/>
      <c r="G706" s="10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0"/>
      <c r="G707" s="10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0"/>
      <c r="G708" s="10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0"/>
      <c r="G709" s="10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0"/>
      <c r="G710" s="10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0"/>
      <c r="G711" s="10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0"/>
      <c r="G712" s="10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0"/>
      <c r="G713" s="10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0"/>
      <c r="G714" s="10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0"/>
      <c r="G715" s="10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0"/>
      <c r="G716" s="10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0"/>
      <c r="G717" s="10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0"/>
      <c r="G718" s="10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0"/>
      <c r="G719" s="10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0"/>
      <c r="G720" s="10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0"/>
      <c r="G721" s="10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0"/>
      <c r="G722" s="10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0"/>
      <c r="G723" s="10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0"/>
      <c r="G724" s="10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0"/>
      <c r="G725" s="10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0"/>
      <c r="G726" s="10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0"/>
      <c r="G727" s="10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0"/>
      <c r="G728" s="10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0"/>
      <c r="G729" s="10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0"/>
      <c r="G730" s="10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0"/>
      <c r="G731" s="10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0"/>
      <c r="G732" s="10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0"/>
      <c r="G733" s="10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0"/>
      <c r="G734" s="10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0"/>
      <c r="G735" s="10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0"/>
      <c r="G736" s="10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0"/>
      <c r="G737" s="10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0"/>
      <c r="G738" s="10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0"/>
      <c r="G739" s="10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0"/>
      <c r="G740" s="10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0"/>
      <c r="G741" s="10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0"/>
      <c r="G742" s="10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0"/>
      <c r="G743" s="10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0"/>
      <c r="G744" s="10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0"/>
      <c r="G745" s="10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0"/>
      <c r="G746" s="10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0"/>
      <c r="G747" s="10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0"/>
      <c r="G748" s="10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0"/>
      <c r="G749" s="10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0"/>
      <c r="G750" s="10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0"/>
      <c r="G751" s="10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0"/>
      <c r="G752" s="10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0"/>
      <c r="G753" s="10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0"/>
      <c r="G754" s="10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0"/>
      <c r="G755" s="10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0"/>
      <c r="G756" s="10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0"/>
      <c r="G757" s="10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0"/>
      <c r="G758" s="10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0"/>
      <c r="G759" s="10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0"/>
      <c r="G760" s="10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0"/>
      <c r="G761" s="10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0"/>
      <c r="G762" s="10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0"/>
      <c r="G763" s="10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0"/>
      <c r="G764" s="10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0"/>
      <c r="G765" s="10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0"/>
      <c r="G766" s="10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0"/>
      <c r="G767" s="10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0"/>
      <c r="G768" s="10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0"/>
      <c r="G769" s="10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0"/>
      <c r="G770" s="10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0"/>
      <c r="G771" s="10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0"/>
      <c r="G772" s="10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0"/>
      <c r="G773" s="10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0"/>
      <c r="G774" s="10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0"/>
      <c r="G775" s="10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0"/>
      <c r="G776" s="10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0"/>
      <c r="G777" s="10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0"/>
      <c r="G778" s="10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0"/>
      <c r="G779" s="10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0"/>
      <c r="G780" s="10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0"/>
      <c r="G781" s="10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0"/>
      <c r="G782" s="10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0"/>
      <c r="G783" s="10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0"/>
      <c r="G784" s="10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0"/>
      <c r="G785" s="10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0"/>
      <c r="G786" s="10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0"/>
      <c r="G787" s="10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0"/>
      <c r="G788" s="10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0"/>
      <c r="G789" s="10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0"/>
      <c r="G790" s="10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0"/>
      <c r="G791" s="10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0"/>
      <c r="G792" s="10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0"/>
      <c r="G793" s="10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0"/>
      <c r="G794" s="10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0"/>
      <c r="G795" s="10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0"/>
      <c r="G796" s="10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0"/>
      <c r="G797" s="10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0"/>
      <c r="G798" s="10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0"/>
      <c r="G799" s="10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0"/>
      <c r="G800" s="10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0"/>
      <c r="G801" s="10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0"/>
      <c r="G802" s="10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0"/>
      <c r="G803" s="10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0"/>
      <c r="G804" s="10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0"/>
      <c r="G805" s="10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0"/>
      <c r="G806" s="10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0"/>
      <c r="G807" s="10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0"/>
      <c r="G808" s="10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0"/>
      <c r="G809" s="10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0"/>
      <c r="G810" s="10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0"/>
      <c r="G811" s="10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0"/>
      <c r="G812" s="10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0"/>
      <c r="G813" s="10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0"/>
      <c r="G814" s="10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0"/>
      <c r="G815" s="10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0"/>
      <c r="G816" s="10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0"/>
      <c r="G817" s="10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0"/>
      <c r="G818" s="10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0"/>
      <c r="G819" s="10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0"/>
      <c r="G820" s="10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0"/>
      <c r="G821" s="10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0"/>
      <c r="G822" s="10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0"/>
      <c r="G823" s="10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0"/>
      <c r="G824" s="10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0"/>
      <c r="G825" s="10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0"/>
      <c r="G826" s="10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0"/>
      <c r="G827" s="10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0"/>
      <c r="G828" s="10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0"/>
      <c r="G829" s="10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0"/>
      <c r="G830" s="10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0"/>
      <c r="G831" s="10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0"/>
      <c r="G832" s="10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0"/>
      <c r="G833" s="10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0"/>
      <c r="G834" s="10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0"/>
      <c r="G835" s="10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0"/>
      <c r="G836" s="10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0"/>
      <c r="G837" s="10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0"/>
      <c r="G838" s="10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0"/>
      <c r="G839" s="10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0"/>
      <c r="G840" s="10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0"/>
      <c r="G841" s="10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0"/>
      <c r="G842" s="10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0"/>
      <c r="G843" s="10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0"/>
      <c r="G844" s="10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0"/>
      <c r="G845" s="10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0"/>
      <c r="G846" s="10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0"/>
      <c r="G847" s="10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0"/>
      <c r="G848" s="10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0"/>
      <c r="G849" s="10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0"/>
      <c r="G850" s="10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0"/>
      <c r="G851" s="10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0"/>
      <c r="G852" s="10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0"/>
      <c r="G853" s="10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0"/>
      <c r="G854" s="10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0"/>
      <c r="G855" s="10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0"/>
      <c r="G856" s="10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0"/>
      <c r="G857" s="10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0"/>
      <c r="G858" s="10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0"/>
      <c r="G859" s="10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0"/>
      <c r="G860" s="10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0"/>
      <c r="G861" s="10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0"/>
      <c r="G862" s="10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0"/>
      <c r="G863" s="10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0"/>
      <c r="G864" s="10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0"/>
      <c r="G865" s="10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0"/>
      <c r="G866" s="10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0"/>
      <c r="G867" s="10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0"/>
      <c r="G868" s="10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0"/>
      <c r="G869" s="10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0"/>
      <c r="G870" s="10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0"/>
      <c r="G871" s="10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0"/>
      <c r="G872" s="10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0"/>
      <c r="G873" s="10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0"/>
      <c r="G874" s="10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0"/>
      <c r="G875" s="10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0"/>
      <c r="G876" s="10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0"/>
      <c r="G877" s="10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0"/>
      <c r="G878" s="10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0"/>
      <c r="G879" s="10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0"/>
      <c r="G880" s="10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0"/>
      <c r="G881" s="10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0"/>
      <c r="G882" s="10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0"/>
      <c r="G883" s="10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0"/>
      <c r="G884" s="10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0"/>
      <c r="G885" s="10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0"/>
      <c r="G886" s="10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0"/>
      <c r="G887" s="10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0"/>
      <c r="G888" s="10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0"/>
      <c r="G889" s="10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0"/>
      <c r="G890" s="10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0"/>
      <c r="G891" s="10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0"/>
      <c r="G892" s="10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0"/>
      <c r="G893" s="10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0"/>
      <c r="G894" s="10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0"/>
      <c r="G895" s="10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0"/>
      <c r="G896" s="10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0"/>
      <c r="G897" s="10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0"/>
      <c r="G898" s="10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0"/>
      <c r="G899" s="10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0"/>
      <c r="G900" s="10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0"/>
      <c r="G901" s="10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0"/>
      <c r="G902" s="10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0"/>
      <c r="G903" s="10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0"/>
      <c r="G904" s="10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0"/>
      <c r="G905" s="10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0"/>
      <c r="G906" s="10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0"/>
      <c r="G907" s="10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0"/>
      <c r="G908" s="10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0"/>
      <c r="G909" s="10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0"/>
      <c r="G910" s="10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0"/>
      <c r="G911" s="10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0"/>
      <c r="G912" s="10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0"/>
      <c r="G913" s="10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0"/>
      <c r="G914" s="10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0"/>
      <c r="G915" s="10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0"/>
      <c r="G916" s="10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0"/>
      <c r="G917" s="10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0"/>
      <c r="G918" s="10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0"/>
      <c r="G919" s="10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0"/>
      <c r="G920" s="10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0"/>
      <c r="G921" s="10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0"/>
      <c r="G922" s="10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0"/>
      <c r="G923" s="10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0"/>
      <c r="G924" s="10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0"/>
      <c r="G925" s="10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0"/>
      <c r="G926" s="10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0"/>
      <c r="G927" s="10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0"/>
      <c r="G928" s="10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0"/>
      <c r="G929" s="10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0"/>
      <c r="G930" s="10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0"/>
      <c r="G931" s="10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0"/>
      <c r="G932" s="10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0"/>
      <c r="G933" s="10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0"/>
      <c r="G934" s="10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0"/>
      <c r="G935" s="10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0"/>
      <c r="G936" s="10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0"/>
      <c r="G937" s="10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0"/>
      <c r="G938" s="10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0"/>
      <c r="G939" s="10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0"/>
      <c r="G940" s="10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0"/>
      <c r="G941" s="10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0"/>
      <c r="G942" s="10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0"/>
      <c r="G943" s="10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0"/>
      <c r="G944" s="10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0"/>
      <c r="G945" s="10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0"/>
      <c r="G946" s="10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0"/>
      <c r="G947" s="10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0"/>
      <c r="G948" s="10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0"/>
      <c r="G949" s="10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0"/>
      <c r="G950" s="10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0"/>
      <c r="G951" s="10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0"/>
      <c r="G952" s="10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0"/>
      <c r="G953" s="10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0"/>
      <c r="G954" s="10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0"/>
      <c r="G955" s="10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0"/>
      <c r="G956" s="10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0"/>
      <c r="G957" s="10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0"/>
      <c r="G958" s="10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0"/>
      <c r="G959" s="10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0"/>
      <c r="G960" s="10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0"/>
      <c r="G961" s="10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0"/>
      <c r="G962" s="10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0"/>
      <c r="G963" s="10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0"/>
      <c r="G964" s="10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0"/>
      <c r="G965" s="10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0"/>
      <c r="G966" s="10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0"/>
      <c r="G967" s="10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0"/>
      <c r="G968" s="10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0"/>
      <c r="G969" s="10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0"/>
      <c r="G970" s="10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0"/>
      <c r="G971" s="10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0"/>
      <c r="G972" s="10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0"/>
      <c r="G973" s="10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0"/>
      <c r="G974" s="10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0"/>
      <c r="G975" s="10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0"/>
      <c r="G976" s="10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0"/>
      <c r="G977" s="10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0"/>
      <c r="G978" s="10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0"/>
      <c r="G979" s="10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0"/>
      <c r="G980" s="10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0"/>
      <c r="G981" s="10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0"/>
      <c r="G982" s="10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0"/>
      <c r="G983" s="10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0"/>
      <c r="G984" s="10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0"/>
      <c r="G985" s="10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0"/>
      <c r="G986" s="10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0"/>
      <c r="G987" s="10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0"/>
      <c r="G988" s="10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0"/>
      <c r="G989" s="10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0"/>
      <c r="G990" s="10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0"/>
      <c r="G991" s="10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3" r:id="rId1"/>
    <hyperlink ref="I7" r:id="rId2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2020-11-05T19:59:16Z</dcterms:created>
  <dcterms:modified xsi:type="dcterms:W3CDTF">2020-11-05T19:59:29Z</dcterms:modified>
</cp:coreProperties>
</file>